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29929"/>
  <workbookPr dateCompatibility="0" defaultThemeVersion="202300"/>
  <mc:AlternateContent xmlns:mc="http://schemas.openxmlformats.org/markup-compatibility/2006">
    <mc:Choice Requires="x15">
      <x15ac:absPath xmlns:x15ac="http://schemas.microsoft.com/office/spreadsheetml/2010/11/ac" url="\\vdimup1\desktop_old$\desktop\usagi\Desktop\מכרזים\איתור תשתיות רגישות דן וחוף - דש 1080001486\פרסום\"/>
    </mc:Choice>
  </mc:AlternateContent>
  <xr:revisionPtr revIDLastSave="0" documentId="13_ncr:9_{EF0D1245-2C75-47C4-AED8-A3E784201B2E}" xr6:coauthVersionLast="47" xr6:coauthVersionMax="47" xr10:uidLastSave="{00000000-0000-0000-0000-000000000000}"/>
  <bookViews>
    <workbookView xWindow="-28920" yWindow="-120" windowWidth="29040" windowHeight="15720" activeTab="1" xr2:uid="{04B04074-1865-4D00-8563-A9F671972277}"/>
  </bookViews>
  <sheets>
    <sheet name="הקדמה" sheetId="2" r:id="rId1"/>
    <sheet name="כתב כמויות" sheetId="1" r:id="rId2"/>
    <sheet name="סיכום" sheetId="3" r:id="rId3"/>
  </sheets>
  <definedNames>
    <definedName name="_xlnm.Print_Titles" localSheetId="1">'כתב כמויות'!$8:$8</definedName>
  </definedNames>
  <calcPr calcId="191029"/>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purl.oclc.org/ooxml/spreadsheetml/main">
  <c r="H25" i="1" l="1"/>
  <c r="H10" i="1"/>
  <c r="H11" i="1"/>
  <c r="H12" i="1"/>
  <c r="H13" i="1"/>
  <c r="H14" i="1"/>
  <c r="H15" i="1"/>
  <c r="H16" i="1"/>
  <c r="H17" i="1"/>
  <c r="H18" i="1"/>
  <c r="H19" i="1"/>
  <c r="H20" i="1"/>
  <c r="H21" i="1"/>
  <c r="H22" i="1"/>
  <c r="H23" i="1"/>
  <c r="H24" i="1"/>
  <c r="H9" i="1"/>
  <c r="H26" i="1" l="1"/>
  <c r="H7" i="3" s="1"/>
  <c r="C10" i="1" l="1"/>
  <c r="C11" i="1"/>
  <c r="C12" i="1"/>
  <c r="C13" i="1"/>
  <c r="C14" i="1"/>
  <c r="C15" i="1"/>
  <c r="C16" i="1"/>
  <c r="C17" i="1"/>
  <c r="C18" i="1"/>
  <c r="C19" i="1"/>
  <c r="C20" i="1"/>
  <c r="C21" i="1"/>
  <c r="C22" i="1"/>
  <c r="C23" i="1"/>
  <c r="C24" i="1"/>
</calcChain>
</file>

<file path=xl/sharedStrings.xml><?xml version="1.0" encoding="utf-8"?>
<sst xmlns="http://purl.oclc.org/ooxml/spreadsheetml/main" count="59" uniqueCount="45">
  <si>
    <t>מכרז מספר:</t>
  </si>
  <si>
    <t>080008420A</t>
  </si>
  <si>
    <t>תאריך:</t>
  </si>
  <si>
    <t>להגשה עד:</t>
  </si>
  <si>
    <t>04.11.2026</t>
  </si>
  <si>
    <t>קניין:</t>
  </si>
  <si>
    <t>yedidya zehavi</t>
  </si>
  <si>
    <t>מטבע :</t>
  </si>
  <si>
    <t>שעת הגשה:</t>
  </si>
  <si>
    <t>מס. שירות</t>
  </si>
  <si>
    <t>תאור השירות</t>
  </si>
  <si>
    <t>כמות</t>
  </si>
  <si>
    <t>יח"מ</t>
  </si>
  <si>
    <t>מחיר יח'</t>
  </si>
  <si>
    <t>מחיר לכל</t>
  </si>
  <si>
    <t>איתור וסימון תשתיות ע''י סוקר</t>
  </si>
  <si>
    <t>יום עבודה</t>
  </si>
  <si>
    <t>יח'</t>
  </si>
  <si>
    <t>קומפלט</t>
  </si>
  <si>
    <t>מטר</t>
  </si>
  <si>
    <t>מטר מרובע</t>
  </si>
  <si>
    <t>תשלומים - אגרות</t>
  </si>
  <si>
    <t>מכרז 080008420 - איתור וגילוי תשתיות רגישות תת-קרקעיות בשיטת איתור וגילוי "ללא הרס" עבור חטיבת שירותי רשת - כלל ארצי</t>
  </si>
  <si>
    <t>התיאורים של סעיפי העבודות בכתב כמויות זה הנם תמציתיים בלבד, לצורך זיהוי ולנוחיות המציע. התיאור הכולל של העבודות הנדרשות מופיע במפרט.</t>
  </si>
  <si>
    <t>המחיר אינו כולל מע"מ.</t>
  </si>
  <si>
    <t>לצורך מילוי טופס הצעת המחיר/כתב הכמויות יש לקרוא בעיון את מסמכי המכרז והמפרט.</t>
  </si>
  <si>
    <t>המציע יגיש הצעתו לכל סעיפי המכרז. הצעה חלקית לא תתקבל, אלא אם כן נאמר מפורשות אחרת.</t>
  </si>
  <si>
    <t>כמו כן, במקרה בו יתבקש מציע לציין בהצעתו מחיר עבור יחידה של רכיב/פריט וכן את המחיר עבור סך כל הכמות לאותו פריט/לאותו רכיב (מכפלת מחיר היחידה בכמות) וימצא שוני בין מחיר היחידה שיציין המציע 
בהצעתו לבין מחיר היחידה שיתקבל כתוצאה מחילוק המחיר שהוצע על-ידי המציע בעבור סך כל הכמות במספר היחידות, הרי שהמחיר אשר ייקבע לצורך ביצוע ההשוואה וכן ההזמנה (באם יזכה בהליך) יהיה מחיר היחידה.</t>
  </si>
  <si>
    <t>במקרה שירשם במסמכי המכרז, כי המציע נדרש להגיש הצעה לכל הסעיפים במכרז או למספר סעיפים במכרז ומציע לא יגיש הצעת מחיר לסעיף כלשהו הרי שבמסגרת השוואת המחירים, חברת החשמל תיקח בחשבון 
בהצעתו, את המחיר הגבוה ביותר אשר יוצע לאותו סעיף ואולם, באם יזכה המציע בהתקשרות ישולם לו בגין הסעיף, לכל היותר, המחיר הזול ביותר שיוצע לאותו סעיף.</t>
  </si>
  <si>
    <t xml:space="preserve">בנוסף, במקרה בו הוגשה הצעה יחידה, או שתיוותר הצעה יחידה לדיון ,הרי שבמסגרת השוואת המחירים ולצורך ההתקשרות (ככל שאותו מציע יזכה בהליך ) חברת החשמל תיקח בחשבון בהצעתו את מחיר האומדן הפנימי של החברה לסעיף זה
בשקלול ממוצע  אחוז הסטייה מהאומדן של יתר הסעיפים בהצעתו. </t>
  </si>
  <si>
    <t xml:space="preserve">במכרז זה קיים סעיף עם מחיר קבוע מראש, עם הוראה שלגביהם המציע לא נדרש למלא מחירים. ככל   שיתברר שמציע מילא מחיר לאותו סעיף, החברה לא תפסול את הצעתו, אלא תתעלם מהמחיר שמילא   עבור אותו סעיף, 
והמחיר המחייב עבורו (הן לצורך השוואת ההצעות והן לצורך קביעת המחיר בהתקשרות עם הזוכה בהליך זה) הינו המחיר שנקבע ע"י החברה כפי שפורסם במסמכי הליך זה. </t>
  </si>
  <si>
    <t>טבלת סיכום</t>
  </si>
  <si>
    <t>הצעה</t>
  </si>
  <si>
    <t>שם מציע</t>
  </si>
  <si>
    <t>חתימה</t>
  </si>
  <si>
    <t>תאריך</t>
  </si>
  <si>
    <t>הערה</t>
  </si>
  <si>
    <t>יש לחתום על דף הסיכום ולהעבירו בתצורת PDF יחד עם קובץ האקסל</t>
  </si>
  <si>
    <t xml:space="preserve">₪ </t>
  </si>
  <si>
    <t>סה"כ</t>
  </si>
  <si>
    <t>הערות</t>
  </si>
  <si>
    <t>15.10.2026</t>
  </si>
  <si>
    <t>סעיף לא לתמחור</t>
  </si>
  <si>
    <t>סיכום</t>
  </si>
  <si>
    <t>מס' סעיף שירות</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</si>
</sst>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00%"/>
    <numFmt numFmtId="165" formatCode="_ [$₪-40D]\ * #,##0.00_ ;_ [$₪-40D]\ * \-#,##0.00_ ;_ [$₪-40D]\ * &quot;-&quot;??_ ;_ @_ "/>
  </numFmts>
  <fonts count="24"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57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b/>
      <sz val="16"/>
      <color theme="1"/>
      <name val="Arial"/>
      <family val="2"/>
      <scheme val="minor"/>
    </font>
    <font>
      <b/>
      <sz val="11"/>
      <color theme="1"/>
      <name val="Arial"/>
      <family val="2"/>
      <scheme val="minor"/>
    </font>
    <font>
      <b/>
      <sz val="12"/>
      <color theme="1"/>
      <name val="Arial"/>
      <family val="2"/>
      <scheme val="minor"/>
    </font>
    <font>
      <sz val="11"/>
      <name val="Arial"/>
      <family val="2"/>
      <scheme val="minor"/>
    </font>
    <font>
      <b/>
      <sz val="11"/>
      <color theme="5"/>
      <name val="Arial"/>
      <family val="2"/>
      <scheme val="minor"/>
    </font>
    <font>
      <b/>
      <sz val="12"/>
      <color theme="5"/>
      <name val="Arial"/>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0.14999847407452621"/>
        <bgColor indexed="64"/>
      </patternFill>
    </fill>
  </fills>
  <borders count="16">
    <border>
      <start/>
      <end/>
      <top/>
      <bottom/>
      <diagonal/>
    </border>
    <border>
      <start/>
      <end/>
      <top/>
      <bottom style="thick">
        <color theme="4"/>
      </bottom>
      <diagonal/>
    </border>
    <border>
      <start/>
      <end/>
      <top/>
      <bottom style="thick">
        <color theme="4" tint="0.499984740745262"/>
      </bottom>
      <diagonal/>
    </border>
    <border>
      <start/>
      <end/>
      <top/>
      <bottom style="medium">
        <color theme="4" tint="0.39997558519241921"/>
      </bottom>
      <diagonal/>
    </border>
    <border>
      <start style="thin">
        <color rgb="FF7F7F7F"/>
      </start>
      <end style="thin">
        <color rgb="FF7F7F7F"/>
      </end>
      <top style="thin">
        <color rgb="FF7F7F7F"/>
      </top>
      <bottom style="thin">
        <color rgb="FF7F7F7F"/>
      </bottom>
      <diagonal/>
    </border>
    <border>
      <start style="thin">
        <color rgb="FF3F3F3F"/>
      </start>
      <end style="thin">
        <color rgb="FF3F3F3F"/>
      </end>
      <top style="thin">
        <color rgb="FF3F3F3F"/>
      </top>
      <bottom style="thin">
        <color rgb="FF3F3F3F"/>
      </bottom>
      <diagonal/>
    </border>
    <border>
      <start/>
      <end/>
      <top/>
      <bottom style="double">
        <color rgb="FFFF8001"/>
      </bottom>
      <diagonal/>
    </border>
    <border>
      <start style="double">
        <color rgb="FF3F3F3F"/>
      </start>
      <end style="double">
        <color rgb="FF3F3F3F"/>
      </end>
      <top style="double">
        <color rgb="FF3F3F3F"/>
      </top>
      <bottom style="double">
        <color rgb="FF3F3F3F"/>
      </bottom>
      <diagonal/>
    </border>
    <border>
      <start style="thin">
        <color rgb="FFB2B2B2"/>
      </start>
      <end style="thin">
        <color rgb="FFB2B2B2"/>
      </end>
      <top style="thin">
        <color rgb="FFB2B2B2"/>
      </top>
      <bottom style="thin">
        <color rgb="FFB2B2B2"/>
      </bottom>
      <diagonal/>
    </border>
    <border>
      <start/>
      <end/>
      <top style="thin">
        <color theme="4"/>
      </top>
      <bottom style="double">
        <color theme="4"/>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style="thin">
        <color indexed="64"/>
      </bottom>
      <diagonal/>
    </border>
    <border>
      <start/>
      <end/>
      <top style="thin">
        <color indexed="64"/>
      </top>
      <bottom style="thin">
        <color indexed="64"/>
      </bottom>
      <diagonal/>
    </border>
    <border>
      <start/>
      <end style="thin">
        <color indexed="64"/>
      </end>
      <top style="thin">
        <color indexed="64"/>
      </top>
      <bottom style="thin">
        <color indexed="64"/>
      </bottom>
      <diagonal/>
    </border>
    <border>
      <start/>
      <end/>
      <top/>
      <bottom style="medium">
        <color indexed="64"/>
      </bottom>
      <diagonal/>
    </border>
    <border>
      <start/>
      <end/>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5">
    <xf numFmtId="0" fontId="0" fillId="0" borderId="0" xfId="0"/>
    <xf numFmtId="0" fontId="0" fillId="33" borderId="0" xfId="0" applyFill="1" applyAlignment="1">
      <alignment horizontal="center" vertical="center"/>
    </xf>
    <xf numFmtId="0" fontId="18" fillId="33" borderId="0" xfId="0" applyFont="1" applyFill="1" applyAlignment="1">
      <alignment horizontal="center" vertical="center" wrapText="1" readingOrder="2"/>
    </xf>
    <xf numFmtId="164" fontId="0" fillId="33" borderId="0" xfId="0" applyNumberFormat="1" applyFill="1" applyAlignment="1">
      <alignment horizontal="center" vertical="center"/>
    </xf>
    <xf numFmtId="4" fontId="0" fillId="33" borderId="0" xfId="0" applyNumberFormat="1" applyFill="1" applyAlignment="1">
      <alignment horizontal="center" vertical="center"/>
    </xf>
    <xf numFmtId="0" fontId="0" fillId="0" borderId="0" xfId="0" applyAlignment="1">
      <alignment horizontal="center" vertical="center"/>
    </xf>
    <xf numFmtId="0" fontId="0" fillId="33" borderId="0" xfId="0" applyFill="1" applyAlignment="1">
      <alignment horizontal="center" vertical="center" wrapText="1" readingOrder="2"/>
    </xf>
    <xf numFmtId="21" fontId="0" fillId="33" borderId="0" xfId="0" applyNumberFormat="1" applyFill="1" applyAlignment="1">
      <alignment horizontal="center" vertical="center"/>
    </xf>
    <xf numFmtId="0" fontId="0" fillId="0" borderId="0" xfId="0" applyAlignment="1">
      <alignment horizontal="center" vertical="center" wrapText="1" readingOrder="2"/>
    </xf>
    <xf numFmtId="0" fontId="0" fillId="0" borderId="0" xfId="0" applyAlignment="1" applyProtection="1">
      <alignment horizontal="center" vertical="center"/>
      <protection locked="0"/>
    </xf>
    <xf numFmtId="164" fontId="0" fillId="0" borderId="0" xfId="0" applyNumberFormat="1" applyAlignment="1">
      <alignment horizontal="center" vertical="center"/>
    </xf>
    <xf numFmtId="4" fontId="0" fillId="0" borderId="0" xfId="0" applyNumberFormat="1" applyAlignment="1">
      <alignment horizontal="center" vertical="center"/>
    </xf>
    <xf numFmtId="0" fontId="19" fillId="0" borderId="0" xfId="0" applyFont="1"/>
    <xf numFmtId="0" fontId="19" fillId="0" borderId="0" xfId="0" applyFont="1" applyAlignment="1">
      <alignment horizontal="center" vertical="center"/>
    </xf>
    <xf numFmtId="0" fontId="19" fillId="0" borderId="0" xfId="0" applyFont="1" applyAlignment="1">
      <alignment horizontal="right" vertical="center" readingOrder="2"/>
    </xf>
    <xf numFmtId="0" fontId="19" fillId="0" borderId="0" xfId="0" applyFont="1" applyAlignment="1">
      <alignment horizontal="right" vertical="center" wrapText="1" readingOrder="2"/>
    </xf>
    <xf numFmtId="0" fontId="0" fillId="34" borderId="11" xfId="0" applyFill="1" applyBorder="1"/>
    <xf numFmtId="0" fontId="0" fillId="34" borderId="12" xfId="0" applyFill="1" applyBorder="1"/>
    <xf numFmtId="0" fontId="19" fillId="34" borderId="12" xfId="0" applyFont="1" applyFill="1" applyBorder="1"/>
    <xf numFmtId="0" fontId="0" fillId="34" borderId="13" xfId="0" applyFill="1" applyBorder="1"/>
    <xf numFmtId="0" fontId="19" fillId="34" borderId="13" xfId="0" applyFont="1" applyFill="1" applyBorder="1"/>
    <xf numFmtId="0" fontId="19" fillId="0" borderId="15" xfId="0" applyFont="1" applyBorder="1"/>
    <xf numFmtId="0" fontId="19" fillId="34" borderId="10" xfId="0" applyFont="1" applyFill="1" applyBorder="1" applyAlignment="1">
      <alignment horizontal="center" vertical="center"/>
    </xf>
    <xf numFmtId="0" fontId="19" fillId="33" borderId="0" xfId="0" applyFont="1" applyFill="1" applyAlignment="1">
      <alignment horizontal="center" vertical="center"/>
    </xf>
    <xf numFmtId="4" fontId="19" fillId="0" borderId="10" xfId="0" applyNumberFormat="1" applyFont="1"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horizontal="center" vertical="center" wrapText="1" readingOrder="2"/>
    </xf>
    <xf numFmtId="4" fontId="0" fillId="0" borderId="10" xfId="0" applyNumberFormat="1" applyBorder="1" applyAlignment="1">
      <alignment horizontal="center" vertical="center"/>
    </xf>
    <xf numFmtId="0" fontId="0" fillId="0" borderId="10" xfId="0" quotePrefix="1" applyBorder="1" applyAlignment="1">
      <alignment horizontal="center" vertical="center"/>
    </xf>
    <xf numFmtId="0" fontId="19" fillId="35" borderId="10" xfId="0" applyFont="1" applyFill="1" applyBorder="1" applyAlignment="1">
      <alignment horizontal="center" vertical="center"/>
    </xf>
    <xf numFmtId="0" fontId="19" fillId="35" borderId="10" xfId="0" applyFont="1" applyFill="1" applyBorder="1" applyAlignment="1">
      <alignment horizontal="center" vertical="center" wrapText="1" readingOrder="2"/>
    </xf>
    <xf numFmtId="164" fontId="19" fillId="35" borderId="10" xfId="0" applyNumberFormat="1" applyFont="1" applyFill="1" applyBorder="1" applyAlignment="1">
      <alignment horizontal="center" vertical="center"/>
    </xf>
    <xf numFmtId="4" fontId="19" fillId="35" borderId="10" xfId="0" applyNumberFormat="1" applyFont="1" applyFill="1" applyBorder="1" applyAlignment="1">
      <alignment horizontal="center" vertical="center"/>
    </xf>
    <xf numFmtId="3" fontId="0" fillId="0" borderId="10" xfId="0" applyNumberFormat="1" applyBorder="1" applyAlignment="1">
      <alignment horizontal="center" vertical="center"/>
    </xf>
    <xf numFmtId="44" fontId="21" fillId="0" borderId="10" xfId="0" applyNumberFormat="1" applyFont="1" applyBorder="1" applyAlignment="1">
      <alignment horizontal="center" vertical="center"/>
    </xf>
    <xf numFmtId="44" fontId="21" fillId="0" borderId="10" xfId="0" applyNumberFormat="1" applyFont="1" applyBorder="1" applyAlignment="1" applyProtection="1">
      <alignment horizontal="center" vertical="center"/>
      <protection locked="0"/>
    </xf>
    <xf numFmtId="44" fontId="23" fillId="0" borderId="10" xfId="0" applyNumberFormat="1" applyFont="1" applyBorder="1" applyAlignment="1">
      <alignment horizontal="center" vertical="center"/>
    </xf>
    <xf numFmtId="4" fontId="0" fillId="36" borderId="10" xfId="0" applyNumberFormat="1" applyFill="1" applyBorder="1" applyAlignment="1">
      <alignment horizontal="center" vertical="center"/>
    </xf>
    <xf numFmtId="165" fontId="22" fillId="0" borderId="10" xfId="0" applyNumberFormat="1" applyFont="1" applyBorder="1"/>
    <xf numFmtId="14" fontId="0" fillId="0" borderId="14" xfId="0" applyNumberFormat="1" applyBorder="1" applyAlignment="1" applyProtection="1">
      <alignment horizontal="center"/>
      <protection locked="0"/>
    </xf>
    <xf numFmtId="0" fontId="0" fillId="0" borderId="14" xfId="0" applyBorder="1" applyAlignment="1" applyProtection="1">
      <alignment horizontal="center"/>
      <protection locked="0"/>
    </xf>
    <xf numFmtId="0" fontId="20" fillId="34" borderId="0" xfId="0" applyFont="1" applyFill="1" applyAlignment="1">
      <alignment horizontal="center"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20" fillId="0" borderId="13" xfId="0" applyFont="1" applyBorder="1" applyAlignment="1">
      <alignment horizontal="center" vertical="center"/>
    </xf>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worksheet" Target="worksheets/sheet3.xml"/><Relationship Id="rId7" Type="http://purl.oclc.org/ooxml/officeDocument/relationships/calcChain" Target="calcChain.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sharedStrings" Target="sharedStrings.xml"/><Relationship Id="rId5" Type="http://purl.oclc.org/ooxml/officeDocument/relationships/styles" Target="styles.xml"/><Relationship Id="rId4" Type="http://purl.oclc.org/ooxml/officeDocument/relationships/theme" Target="theme/theme1.xml"/></Relationships>
</file>

<file path=xl/drawings/_rels/drawing1.xml.rels><?xml version="1.0" encoding="UTF-8" standalone="yes"?>
<Relationships xmlns="http://schemas.openxmlformats.org/package/2006/relationships"><Relationship Id="rId1" Type="http://purl.oclc.org/ooxml/officeDocument/relationships/image" Target="file:///W:\APPLIC\SAP\ieclogoexcel.jpg" TargetMode="External"/></Relationships>
</file>

<file path=xl/drawings/drawing1.xml><?xml version="1.0" encoding="utf-8"?>
<xdr:wsDr xmlns:xdr="http://purl.oclc.org/ooxml/drawingml/spreadsheetDrawing" xmlns:a="http://purl.oclc.org/ooxml/drawingml/main">
  <xdr:twoCellAnchor editAs="oneCell">
    <xdr:from>
      <xdr:col>0</xdr:col>
      <xdr:colOff>211667</xdr:colOff>
      <xdr:row>0</xdr:row>
      <xdr:rowOff>137583</xdr:rowOff>
    </xdr:from>
    <xdr:to>
      <xdr:col>0</xdr:col>
      <xdr:colOff>1107017</xdr:colOff>
      <xdr:row>3</xdr:row>
      <xdr:rowOff>53975</xdr:rowOff>
    </xdr:to>
    <xdr:pic>
      <xdr:nvPicPr>
        <xdr:cNvPr id="3" name="תמונה 2">
          <a:extLst>
            <a:ext uri="{FF2B5EF4-FFF2-40B4-BE49-F238E27FC236}">
              <a16:creationId xmlns:a16="http://schemas.microsoft.com/office/drawing/2014/main" id="{2153119C-AF55-3429-DA44-0C9221C7437B}"/>
            </a:ext>
          </a:extLst>
        </xdr:cNvPr>
        <xdr:cNvPicPr>
          <a:picLocks noChangeAspect="1"/>
        </xdr:cNvPicPr>
      </xdr:nvPicPr>
      <xdr:blipFill>
        <a:blip xmlns:r="http://purl.oclc.org/ooxml/officeDocument/relationships" r:link="rId1"/>
        <a:stretch>
          <a:fillRect/>
        </a:stretch>
      </xdr:blipFill>
      <xdr:spPr>
        <a:xfrm>
          <a:off x="11279540983" y="137583"/>
          <a:ext cx="895350" cy="720725"/>
        </a:xfrm>
        <a:prstGeom prst="rect">
          <a:avLst/>
        </a:prstGeom>
      </xdr:spPr>
    </xdr:pic>
    <xdr:clientData/>
  </xdr:twoCellAnchor>
</xdr:wsDr>
</file>

<file path=xl/theme/theme1.xml><?xml version="1.0" encoding="utf-8"?>
<a:theme xmlns:a="http://purl.oclc.org/ooxml/drawingml/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12700" cap="flat" cmpd="sng" algn="ctr">
          <a:solidFill>
            <a:schemeClr val="phClr"/>
          </a:solidFill>
          <a:prstDash val="solid"/>
          <a:miter lim="800%"/>
        </a:ln>
        <a:ln w="19050" cap="flat" cmpd="sng" algn="ctr">
          <a:solidFill>
            <a:schemeClr val="phClr"/>
          </a:solidFill>
          <a:prstDash val="solid"/>
          <a:miter lim="800%"/>
        </a:ln>
        <a:ln w="2540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AB9BC-5C64-4252-B1DC-14DB50EEB108}">
  <dimension ref="B2:C14"/>
  <sheetViews>
    <sheetView showGridLines="0" rightToLeft="1" zoomScaleNormal="100" workbookViewId="0">
      <selection activeCell="H7" sqref="G6:H7"/>
    </sheetView>
  </sheetViews>
  <sheetFormatPr defaultRowHeight="14.25" x14ac:dyDescent="0.2"/>
  <cols>
    <col min="3" max="3" width="184.25" customWidth="1"/>
  </cols>
  <sheetData>
    <row r="2" spans="2:3" ht="15" x14ac:dyDescent="0.25">
      <c r="B2" s="16"/>
      <c r="C2" s="20" t="s">
        <v>22</v>
      </c>
    </row>
    <row r="4" spans="2:3" ht="24" customHeight="1" x14ac:dyDescent="0.2">
      <c r="B4" s="13">
        <v>1</v>
      </c>
      <c r="C4" s="14" t="s">
        <v>23</v>
      </c>
    </row>
    <row r="5" spans="2:3" ht="15" x14ac:dyDescent="0.2">
      <c r="B5" s="13"/>
      <c r="C5" s="13"/>
    </row>
    <row r="6" spans="2:3" ht="15" x14ac:dyDescent="0.2">
      <c r="B6" s="13">
        <v>2</v>
      </c>
      <c r="C6" s="14" t="s">
        <v>25</v>
      </c>
    </row>
    <row r="7" spans="2:3" ht="15" x14ac:dyDescent="0.2">
      <c r="B7" s="13"/>
      <c r="C7" s="13"/>
    </row>
    <row r="8" spans="2:3" ht="15" x14ac:dyDescent="0.2">
      <c r="B8" s="13">
        <v>3</v>
      </c>
      <c r="C8" s="14" t="s">
        <v>24</v>
      </c>
    </row>
    <row r="9" spans="2:3" ht="15" x14ac:dyDescent="0.2">
      <c r="B9" s="13"/>
      <c r="C9" s="13"/>
    </row>
    <row r="10" spans="2:3" ht="15" x14ac:dyDescent="0.2">
      <c r="B10" s="13">
        <v>4</v>
      </c>
      <c r="C10" s="14" t="s">
        <v>26</v>
      </c>
    </row>
    <row r="11" spans="2:3" ht="31.5" customHeight="1" x14ac:dyDescent="0.2">
      <c r="C11" s="15" t="s">
        <v>27</v>
      </c>
    </row>
    <row r="12" spans="2:3" ht="31.5" customHeight="1" x14ac:dyDescent="0.2">
      <c r="C12" s="15" t="s">
        <v>28</v>
      </c>
    </row>
    <row r="13" spans="2:3" ht="29.25" customHeight="1" x14ac:dyDescent="0.2">
      <c r="C13" s="15" t="s">
        <v>29</v>
      </c>
    </row>
    <row r="14" spans="2:3" ht="32.25" customHeight="1" x14ac:dyDescent="0.2">
      <c r="C14" s="15" t="s">
        <v>30</v>
      </c>
    </row>
  </sheetData>
  <sheetProtection algorithmName="SHA-512" hashValue="PZC8nLY0aGlcHYvtKhTk1p95kBaCUHtM2zF3kqIwfFhQiJa26LVzRC0+GLJDonIXHgafGYWfBapzkhGifJgg6Q==" saltValue="rFyPaVInCHkXwZ1CzEcJWg==" spinCount="100000" sheet="1" objects="1" scenarios="1" selectLockedCells="1"/>
  <pageMargins left="0.7" right="0.7" top="0.75" bottom="0.75" header="0.3" footer="0.3"/>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7406B-1019-449B-B9CA-0FB433CB0375}">
  <dimension ref="A1:I26"/>
  <sheetViews>
    <sheetView showGridLines="0" rightToLeft="1" tabSelected="1" topLeftCell="A18" zoomScale="90" zoomScaleNormal="90" workbookViewId="0">
      <selection activeCell="F24" sqref="F24"/>
    </sheetView>
  </sheetViews>
  <sheetFormatPr defaultRowHeight="14.25" x14ac:dyDescent="0.2"/>
  <cols>
    <col min="1" max="1" width="16.625" style="5" customWidth="1"/>
    <col min="2" max="2" width="12.625" style="5" hidden="1" customWidth="1"/>
    <col min="3" max="3" width="64.875" style="8" customWidth="1"/>
    <col min="4" max="4" width="16" style="5" customWidth="1"/>
    <col min="5" max="5" width="19.125" style="5" customWidth="1"/>
    <col min="6" max="6" width="16.625" style="9" customWidth="1"/>
    <col min="7" max="7" width="16.625" style="9" hidden="1" customWidth="1"/>
    <col min="8" max="8" width="19.75" style="10" customWidth="1"/>
    <col min="9" max="9" width="49.625" style="11" customWidth="1"/>
    <col min="10" max="10" width="19.25" style="5" customWidth="1"/>
    <col min="11" max="11" width="18" style="5" customWidth="1"/>
    <col min="12" max="16384" width="9" style="5"/>
  </cols>
  <sheetData>
    <row r="1" spans="1:9" ht="20.25" x14ac:dyDescent="0.2">
      <c r="A1" s="1"/>
      <c r="B1" s="1"/>
      <c r="C1" s="2"/>
      <c r="D1" s="1"/>
      <c r="E1" s="1"/>
      <c r="F1" s="1"/>
      <c r="G1" s="1"/>
      <c r="H1" s="3"/>
      <c r="I1" s="4"/>
    </row>
    <row r="2" spans="1:9" x14ac:dyDescent="0.2">
      <c r="A2" s="1"/>
      <c r="B2" s="1"/>
      <c r="G2" s="1"/>
      <c r="H2" s="3"/>
      <c r="I2" s="4"/>
    </row>
    <row r="3" spans="1:9" ht="29.25" customHeight="1" x14ac:dyDescent="0.2">
      <c r="A3" s="1"/>
      <c r="B3" s="1"/>
      <c r="C3" s="41" t="s">
        <v>22</v>
      </c>
      <c r="D3" s="41"/>
      <c r="E3" s="41"/>
      <c r="F3" s="41"/>
      <c r="G3" s="41"/>
      <c r="H3" s="41"/>
      <c r="I3" s="41"/>
    </row>
    <row r="4" spans="1:9" ht="20.25" x14ac:dyDescent="0.2">
      <c r="A4" s="1"/>
      <c r="B4" s="1"/>
      <c r="C4" s="2"/>
      <c r="D4" s="1"/>
      <c r="E4" s="1"/>
      <c r="F4" s="1"/>
      <c r="G4" s="1"/>
      <c r="H4" s="3"/>
      <c r="I4" s="4"/>
    </row>
    <row r="5" spans="1:9" ht="15" x14ac:dyDescent="0.2">
      <c r="B5" s="1"/>
      <c r="D5" s="23" t="s">
        <v>0</v>
      </c>
      <c r="E5" s="6" t="s">
        <v>1</v>
      </c>
      <c r="F5" s="23" t="s">
        <v>2</v>
      </c>
      <c r="G5" s="1"/>
      <c r="H5" s="1" t="s">
        <v>41</v>
      </c>
      <c r="I5" s="4"/>
    </row>
    <row r="6" spans="1:9" ht="15" x14ac:dyDescent="0.2">
      <c r="B6" s="1"/>
      <c r="D6" s="23" t="s">
        <v>5</v>
      </c>
      <c r="E6" s="6" t="s">
        <v>6</v>
      </c>
      <c r="F6" s="23" t="s">
        <v>3</v>
      </c>
      <c r="G6" s="1"/>
      <c r="H6" s="1" t="s">
        <v>4</v>
      </c>
      <c r="I6" s="4"/>
    </row>
    <row r="7" spans="1:9" ht="15" x14ac:dyDescent="0.2">
      <c r="B7" s="1"/>
      <c r="D7" s="23" t="s">
        <v>7</v>
      </c>
      <c r="E7" s="6" t="s">
        <v>38</v>
      </c>
      <c r="F7" s="23" t="s">
        <v>8</v>
      </c>
      <c r="G7" s="1"/>
      <c r="H7" s="7" t="d">
        <v>10:59:59.9999999999984025</v>
      </c>
      <c r="I7" s="4"/>
    </row>
    <row r="8" spans="1:9" ht="22.5" customHeight="1" x14ac:dyDescent="0.2">
      <c r="A8" s="29" t="s">
        <v>44</v>
      </c>
      <c r="B8" s="29" t="s">
        <v>9</v>
      </c>
      <c r="C8" s="30" t="s">
        <v>10</v>
      </c>
      <c r="D8" s="29" t="s">
        <v>11</v>
      </c>
      <c r="E8" s="29" t="s">
        <v>12</v>
      </c>
      <c r="F8" s="29" t="s">
        <v>13</v>
      </c>
      <c r="G8" s="29" t="s">
        <v>14</v>
      </c>
      <c r="H8" s="31" t="s">
        <v>39</v>
      </c>
      <c r="I8" s="32" t="s">
        <v>40</v>
      </c>
    </row>
    <row r="9" spans="1:9" ht="22.5" customHeight="1" x14ac:dyDescent="0.2">
      <c r="A9" s="25">
        <v>1030002409</v>
      </c>
      <c r="B9" s="25">
        <v>1030002409</v>
      </c>
      <c r="C9" s="26" t="s">
        <v>15</v>
      </c>
      <c r="D9" s="25">
        <v>120</v>
      </c>
      <c r="E9" s="25" t="s">
        <v>16</v>
      </c>
      <c r="F9" s="35"/>
      <c r="G9" s="35">
        <v>1</v>
      </c>
      <c r="H9" s="34">
        <f>D9*F9</f>
        <v>0</v>
      </c>
      <c r="I9" s="27"/>
    </row>
    <row r="10" spans="1:9" ht="42.75" x14ac:dyDescent="0.2">
      <c r="A10" s="25">
        <v>1030002411</v>
      </c>
      <c r="B10" s="25">
        <v>1030002411</v>
      </c>
      <c r="C10" s="26" t="str">
        <f>" מדידה, שרטוט והגשת חומר " &amp; CHAR(10) &amp; " טקסט ארוך: " &amp; CHAR(10) &amp; " מדידה ע''י מודד מוסמך, שרטוט והגשת חומר "</f>
        <v xml:space="preserve"> מדידה, שרטוט והגשת חומר 
 טקסט ארוך: 
 מדידה ע''י מודד מוסמך, שרטוט והגשת חומר </v>
      </c>
      <c r="D10" s="25">
        <v>90</v>
      </c>
      <c r="E10" s="25" t="s">
        <v>16</v>
      </c>
      <c r="F10" s="35"/>
      <c r="G10" s="35">
        <v>1</v>
      </c>
      <c r="H10" s="34">
        <f t="shared" ref="H10:H24" si="0">D10*F10</f>
        <v>0</v>
      </c>
      <c r="I10" s="27"/>
    </row>
    <row r="11" spans="1:9" ht="42.75" x14ac:dyDescent="0.2">
      <c r="A11" s="25">
        <v>1030002413</v>
      </c>
      <c r="B11" s="25">
        <v>1030002413</v>
      </c>
      <c r="C11" s="26" t="str">
        <f>" שאיבה לחישוף ללא שיקום עד 5  נק' " &amp; CHAR(10) &amp; " טקסט ארוך: " &amp; CHAR(10) &amp; " הפעלת מערכת שאיבה לחישוף תשתיות ללא שיקום (עד 5נקודות חישוף) "</f>
        <v xml:space="preserve"> שאיבה לחישוף ללא שיקום עד 5  נק' 
 טקסט ארוך: 
 הפעלת מערכת שאיבה לחישוף תשתיות ללא שיקום (עד 5נקודות חישוף) </v>
      </c>
      <c r="D11" s="25">
        <v>20</v>
      </c>
      <c r="E11" s="25" t="s">
        <v>17</v>
      </c>
      <c r="F11" s="35"/>
      <c r="G11" s="35">
        <v>1</v>
      </c>
      <c r="H11" s="34">
        <f t="shared" si="0"/>
        <v>0</v>
      </c>
      <c r="I11" s="27"/>
    </row>
    <row r="12" spans="1:9" ht="42.75" x14ac:dyDescent="0.2">
      <c r="A12" s="25">
        <v>1030002415</v>
      </c>
      <c r="B12" s="25">
        <v>1030002415</v>
      </c>
      <c r="C12" s="26" t="str">
        <f>" איתור וסימון תת''ק ע''י מכ''מ GPR " &amp; CHAR(10) &amp; " טקסט ארוך: " &amp; CHAR(10) &amp; " איתור וסימון תשתיות אלמתכתיות ע''י מכ''מ GPR "</f>
        <v xml:space="preserve"> איתור וסימון תת''ק ע''י מכ''מ GPR 
 טקסט ארוך: 
 איתור וסימון תשתיות אלמתכתיות ע''י מכ''מ GPR </v>
      </c>
      <c r="D12" s="25">
        <v>4</v>
      </c>
      <c r="E12" s="25" t="s">
        <v>16</v>
      </c>
      <c r="F12" s="35"/>
      <c r="G12" s="35">
        <v>1</v>
      </c>
      <c r="H12" s="34">
        <f t="shared" si="0"/>
        <v>0</v>
      </c>
      <c r="I12" s="27"/>
    </row>
    <row r="13" spans="1:9" ht="42.75" x14ac:dyDescent="0.2">
      <c r="A13" s="25">
        <v>1030002416</v>
      </c>
      <c r="B13" s="25">
        <v>1030002416</v>
      </c>
      <c r="C13" s="26" t="str">
        <f>" איתור וסימון תת''ק ע''י  אלקטרו אקוסטי " &amp; CHAR(10) &amp; " טקסט ארוך: " &amp; CHAR(10) &amp; " איתור וסימון תשתיות אלמתכתיות ע''י גלאי אלקטרו אקוסטי "</f>
        <v xml:space="preserve"> איתור וסימון תת''ק ע''י  אלקטרו אקוסטי 
 טקסט ארוך: 
 איתור וסימון תשתיות אלמתכתיות ע''י גלאי אלקטרו אקוסטי </v>
      </c>
      <c r="D13" s="25">
        <v>2</v>
      </c>
      <c r="E13" s="25" t="s">
        <v>16</v>
      </c>
      <c r="F13" s="35"/>
      <c r="G13" s="35">
        <v>1</v>
      </c>
      <c r="H13" s="34">
        <f t="shared" si="0"/>
        <v>0</v>
      </c>
      <c r="I13" s="27"/>
    </row>
    <row r="14" spans="1:9" ht="42.75" x14ac:dyDescent="0.2">
      <c r="A14" s="25">
        <v>1030002417</v>
      </c>
      <c r="B14" s="25">
        <v>1030002417</v>
      </c>
      <c r="C14" s="26" t="str">
        <f>" הוצאת היתרים " &amp; CHAR(10) &amp; " טקסט ארוך: " &amp; CHAR(10) &amp; " הוצאת היתרים מהרשויות ובעלי תשתית לביצוע "</f>
        <v xml:space="preserve"> הוצאת היתרים 
 טקסט ארוך: 
 הוצאת היתרים מהרשויות ובעלי תשתית לביצוע </v>
      </c>
      <c r="D14" s="25">
        <v>50</v>
      </c>
      <c r="E14" s="25" t="s">
        <v>18</v>
      </c>
      <c r="F14" s="35"/>
      <c r="G14" s="35">
        <v>1</v>
      </c>
      <c r="H14" s="34">
        <f t="shared" si="0"/>
        <v>0</v>
      </c>
      <c r="I14" s="27"/>
    </row>
    <row r="15" spans="1:9" ht="42.75" x14ac:dyDescent="0.2">
      <c r="A15" s="25">
        <v>1030002418</v>
      </c>
      <c r="B15" s="25">
        <v>1030002418</v>
      </c>
      <c r="C15" s="26" t="str">
        <f>" ביצוע הסדרי תנועה " &amp; CHAR(10) &amp; " טקסט ארוך: " &amp; CHAR(10) &amp; " ביצוע הסדרי תנועה ע''י צוות אבטחת תנועה. "</f>
        <v xml:space="preserve"> ביצוע הסדרי תנועה 
 טקסט ארוך: 
 ביצוע הסדרי תנועה ע''י צוות אבטחת תנועה. </v>
      </c>
      <c r="D15" s="25">
        <v>20</v>
      </c>
      <c r="E15" s="25" t="s">
        <v>18</v>
      </c>
      <c r="F15" s="35"/>
      <c r="G15" s="35">
        <v>1</v>
      </c>
      <c r="H15" s="34">
        <f t="shared" si="0"/>
        <v>0</v>
      </c>
      <c r="I15" s="27"/>
    </row>
    <row r="16" spans="1:9" ht="42.75" x14ac:dyDescent="0.2">
      <c r="A16" s="25">
        <v>1030002419</v>
      </c>
      <c r="B16" s="25">
        <v>1030002419</v>
      </c>
      <c r="C16" s="26" t="str">
        <f>" תוספת בגין השחלת מוליך עזר " &amp; CHAR(10) &amp; " טקסט ארוך: " &amp; CHAR(10) &amp; " תוספת בגין השחלת מוליך בצנרת לצורך איתור "</f>
        <v xml:space="preserve"> תוספת בגין השחלת מוליך עזר 
 טקסט ארוך: 
 תוספת בגין השחלת מוליך בצנרת לצורך איתור </v>
      </c>
      <c r="D16" s="25">
        <v>50</v>
      </c>
      <c r="E16" s="25" t="s">
        <v>19</v>
      </c>
      <c r="F16" s="35"/>
      <c r="G16" s="35">
        <v>1</v>
      </c>
      <c r="H16" s="34">
        <f t="shared" si="0"/>
        <v>0</v>
      </c>
      <c r="I16" s="27"/>
    </row>
    <row r="17" spans="1:9" ht="42.75" x14ac:dyDescent="0.2">
      <c r="A17" s="25">
        <v>1030002420</v>
      </c>
      <c r="B17" s="25">
        <v>1030002420</v>
      </c>
      <c r="C17" s="26" t="str">
        <f>" ביובית לצורכי השחלת Beacon " &amp; CHAR(10) &amp; " טקסט ארוך: " &amp; CHAR(10) &amp; " הפעלת ביובית לצורך השחלת צינור מוליך עבור Beacon. "</f>
        <v xml:space="preserve"> ביובית לצורכי השחלת Beacon 
 טקסט ארוך: 
 הפעלת ביובית לצורך השחלת צינור מוליך עבור Beacon. </v>
      </c>
      <c r="D17" s="25">
        <v>3</v>
      </c>
      <c r="E17" s="25" t="s">
        <v>16</v>
      </c>
      <c r="F17" s="35"/>
      <c r="G17" s="35">
        <v>1</v>
      </c>
      <c r="H17" s="34">
        <f t="shared" si="0"/>
        <v>0</v>
      </c>
      <c r="I17" s="27"/>
    </row>
    <row r="18" spans="1:9" ht="42.75" x14ac:dyDescent="0.2">
      <c r="A18" s="25">
        <v>1030002421</v>
      </c>
      <c r="B18" s="25">
        <v>1030002421</v>
      </c>
      <c r="C18" s="26" t="str">
        <f>" איתור תת''ק עד 9 מ' ע''י Beacon " &amp; CHAR(10) &amp; " טקסט ארוך: " &amp; CHAR(10) &amp; " איתור תשתיות בעומקים של עד 9 מ' בין שוחות על ידי Beacon. "</f>
        <v xml:space="preserve"> איתור תת''ק עד 9 מ' ע''י Beacon 
 טקסט ארוך: 
 איתור תשתיות בעומקים של עד 9 מ' בין שוחות על ידי Beacon. </v>
      </c>
      <c r="D18" s="25">
        <v>20</v>
      </c>
      <c r="E18" s="25" t="s">
        <v>16</v>
      </c>
      <c r="F18" s="35"/>
      <c r="G18" s="35">
        <v>1</v>
      </c>
      <c r="H18" s="34">
        <f t="shared" si="0"/>
        <v>0</v>
      </c>
      <c r="I18" s="27"/>
    </row>
    <row r="19" spans="1:9" ht="42.75" x14ac:dyDescent="0.2">
      <c r="A19" s="25">
        <v>1030002422</v>
      </c>
      <c r="B19" s="25">
        <v>1030002422</v>
      </c>
      <c r="C19" s="26" t="str">
        <f>" מחפרון עם כף ופטיש הידראולי " &amp; CHAR(10) &amp; " טקסט ארוך: " &amp; CHAR(10) &amp; " מחפרון עם כף ופטיש הידראולי עפ''י הצורך. "</f>
        <v xml:space="preserve"> מחפרון עם כף ופטיש הידראולי 
 טקסט ארוך: 
 מחפרון עם כף ופטיש הידראולי עפ''י הצורך. </v>
      </c>
      <c r="D19" s="25">
        <v>70</v>
      </c>
      <c r="E19" s="25" t="s">
        <v>16</v>
      </c>
      <c r="F19" s="35"/>
      <c r="G19" s="35">
        <v>1</v>
      </c>
      <c r="H19" s="34">
        <f t="shared" si="0"/>
        <v>0</v>
      </c>
      <c r="I19" s="27"/>
    </row>
    <row r="20" spans="1:9" ht="42.75" x14ac:dyDescent="0.2">
      <c r="A20" s="25">
        <v>1030002423</v>
      </c>
      <c r="B20" s="25">
        <v>1030002423</v>
      </c>
      <c r="C20" s="26" t="str">
        <f>" תוספת תכנון הסדרי תנועה " &amp; CHAR(10) &amp; " טקסט ארוך: " &amp; CHAR(10) &amp; " תוספת עבור הכנת תכנית הסדרי תנועה ואישור רשות התמרור/משטרה. "</f>
        <v xml:space="preserve"> תוספת תכנון הסדרי תנועה 
 טקסט ארוך: 
 תוספת עבור הכנת תכנית הסדרי תנועה ואישור רשות התמרור/משטרה. </v>
      </c>
      <c r="D20" s="25">
        <v>15</v>
      </c>
      <c r="E20" s="25" t="s">
        <v>17</v>
      </c>
      <c r="F20" s="35"/>
      <c r="G20" s="35">
        <v>1</v>
      </c>
      <c r="H20" s="34">
        <f t="shared" si="0"/>
        <v>0</v>
      </c>
      <c r="I20" s="27"/>
    </row>
    <row r="21" spans="1:9" ht="42.75" x14ac:dyDescent="0.2">
      <c r="A21" s="25">
        <v>1030002425</v>
      </c>
      <c r="B21" s="25">
        <v>1030002425</v>
      </c>
      <c r="C21" s="26" t="str">
        <f>" תכנון קידוח (HDD) עד 200 מ''א " &amp; CHAR(10) &amp; " טקסט ארוך: " &amp; CHAR(10) &amp; " תכנון קידוח אינטגרלי (HDD) בכל קוטר עד 200 מ''א "</f>
        <v xml:space="preserve"> תכנון קידוח (HDD) עד 200 מ''א 
 טקסט ארוך: 
 תכנון קידוח אינטגרלי (HDD) בכל קוטר עד 200 מ''א </v>
      </c>
      <c r="D21" s="25">
        <v>400</v>
      </c>
      <c r="E21" s="25" t="s">
        <v>18</v>
      </c>
      <c r="F21" s="35"/>
      <c r="G21" s="35">
        <v>1</v>
      </c>
      <c r="H21" s="34">
        <f t="shared" si="0"/>
        <v>0</v>
      </c>
      <c r="I21" s="27"/>
    </row>
    <row r="22" spans="1:9" ht="42.75" x14ac:dyDescent="0.2">
      <c r="A22" s="25">
        <v>1030002426</v>
      </c>
      <c r="B22" s="25">
        <v>1030002426</v>
      </c>
      <c r="C22" s="26" t="str">
        <f>" תוספת עבור שינוי תכנון הקידוח " &amp; CHAR(10) &amp; " טקסט ארוך: " &amp; CHAR(10) &amp; " תוספת עבור שינוי תכנון הקידוח. "</f>
        <v xml:space="preserve"> תוספת עבור שינוי תכנון הקידוח 
 טקסט ארוך: 
 תוספת עבור שינוי תכנון הקידוח. </v>
      </c>
      <c r="D22" s="25">
        <v>25</v>
      </c>
      <c r="E22" s="25" t="s">
        <v>17</v>
      </c>
      <c r="F22" s="35"/>
      <c r="G22" s="35">
        <v>1</v>
      </c>
      <c r="H22" s="34">
        <f t="shared" si="0"/>
        <v>0</v>
      </c>
      <c r="I22" s="27"/>
    </row>
    <row r="23" spans="1:9" ht="187.5" customHeight="1" x14ac:dyDescent="0.2">
      <c r="A23" s="28">
        <v>1030003471</v>
      </c>
      <c r="B23" s="25">
        <v>1030003471</v>
      </c>
      <c r="C23" s="26" t="str">
        <f>" שאיבת עפר עם משאית בשיטה ציקלונית דגם ''נ " &amp; CHAR(10) &amp; " טקסט ארוך: " &amp; CHAR(10) &amp; " שאיבת עפר עם משאית בשיטה ציקלונית דגם ''נוח'' או ''ברוטוס'' " &amp; CHAR(10) &amp; " עבודה כוללת ביצוע פעולות הבאות: " &amp; CHAR(10) &amp; " (א) התארגנות וסגירת השטח הדרוש להצבת ציוד , כגון, מערכת שאיבת עפר . " &amp; CHAR(10) &amp; " (ב) הפעלת מע' שאיבה לחישוף תשתיות ללא שיקום (עד 5 נקודות חישוף). " &amp; CHAR(10) &amp; " (ג) כיסוי בורות  על ידי חומר מקומי ו/או על ידי חול במידת הצורך. " &amp; CHAR(10) &amp; " (ד) חומר שנשאב במסגרת פעילות הנ''ל יפונה למקום מאושר על ידי גורם " &amp; CHAR(10) &amp; " הרלוונטי. " &amp; CHAR(10) &amp; " (ה) נקודת חישוף מוגדרת כחישוף רוחבי של תשתית או רצועת תשתיות  מסוימת ללא " &amp; CHAR(10) &amp; " תלות בכמות  הקנים / צינורות של אותה התשתית. " &amp; CHAR(10) &amp; " 1.2. פעילות תבוצע על ידי מערכת שאיבת עפר ייעודית  בלבד "</f>
        <v xml:space="preserve"> שאיבת עפר עם משאית בשיטה ציקלונית דגם ''נ 
 טקסט ארוך: 
 שאיבת עפר עם משאית בשיטה ציקלונית דגם ''נוח'' או ''ברוטוס'' 
 עבודה כוללת ביצוע פעולות הבאות: 
 (א) התארגנות וסגירת השטח הדרוש להצבת ציוד , כגון, מערכת שאיבת עפר . 
 (ב) הפעלת מע' שאיבה לחישוף תשתיות ללא שיקום (עד 5 נקודות חישוף). 
 (ג) כיסוי בורות  על ידי חומר מקומי ו/או על ידי חול במידת הצורך. 
 (ד) חומר שנשאב במסגרת פעילות הנ''ל יפונה למקום מאושר על ידי גורם 
 הרלוונטי. 
 (ה) נקודת חישוף מוגדרת כחישוף רוחבי של תשתית או רצועת תשתיות  מסוימת ללא 
 תלות בכמות  הקנים / צינורות של אותה התשתית. 
 1.2. פעילות תבוצע על ידי מערכת שאיבת עפר ייעודית  בלבד </v>
      </c>
      <c r="D23" s="25">
        <v>100</v>
      </c>
      <c r="E23" s="25" t="s">
        <v>17</v>
      </c>
      <c r="F23" s="35"/>
      <c r="G23" s="35">
        <v>1</v>
      </c>
      <c r="H23" s="34">
        <f t="shared" si="0"/>
        <v>0</v>
      </c>
      <c r="I23" s="27"/>
    </row>
    <row r="24" spans="1:9" ht="87.75" customHeight="1" x14ac:dyDescent="0.2">
      <c r="A24" s="25">
        <v>1030000581</v>
      </c>
      <c r="B24" s="25">
        <v>1030000581</v>
      </c>
      <c r="C24" s="26" t="str">
        <f>" #שיקום כבישים מדרכות,משטחים מסוגים שונים " &amp; CHAR(10) &amp; " טקסט ארוך: " &amp; CHAR(10) &amp; " שיקום כבישים מדרכות ומשטחים מסוגים שונים (מכל סוג קיים) עבור חפירה " &amp; CHAR(10) &amp; " כמפורט בנספח ב' סעיפים‏‏:‏ ‏‏0575 ‏,‏ 0571. עבודת השיקום תבוצע בהתאם " &amp; CHAR(10) &amp; " לעובדות השיקום המופיעות בנספח ה' המצ''ב בהתאם לדרישות הרשויות ולשביעות " &amp; CHAR(10) &amp; " רצון הממונים. "</f>
        <v xml:space="preserve"> #שיקום כבישים מדרכות,משטחים מסוגים שונים 
 טקסט ארוך: 
 שיקום כבישים מדרכות ומשטחים מסוגים שונים (מכל סוג קיים) עבור חפירה 
 כמפורט בנספח ב' סעיפים‏‏:‏ ‏‏0575 ‏,‏ 0571. עבודת השיקום תבוצע בהתאם 
 לעובדות השיקום המופיעות בנספח ה' המצ''ב בהתאם לדרישות הרשויות ולשביעות 
 רצון הממונים. </v>
      </c>
      <c r="D24" s="25">
        <v>35</v>
      </c>
      <c r="E24" s="25" t="s">
        <v>20</v>
      </c>
      <c r="F24" s="35"/>
      <c r="G24" s="35">
        <v>1</v>
      </c>
      <c r="H24" s="34">
        <f t="shared" si="0"/>
        <v>0</v>
      </c>
      <c r="I24" s="27"/>
    </row>
    <row r="25" spans="1:9" ht="22.5" customHeight="1" x14ac:dyDescent="0.2">
      <c r="A25" s="28">
        <v>1030000217</v>
      </c>
      <c r="B25" s="25">
        <v>1030000217</v>
      </c>
      <c r="C25" s="26" t="s">
        <v>21</v>
      </c>
      <c r="D25" s="33">
        <v>100000</v>
      </c>
      <c r="E25" s="25" t="s">
        <v>18</v>
      </c>
      <c r="F25" s="35">
        <v>1</v>
      </c>
      <c r="G25" s="35">
        <v>1</v>
      </c>
      <c r="H25" s="34">
        <f>D25*F25</f>
        <v>100000</v>
      </c>
      <c r="I25" s="24" t="s">
        <v>42</v>
      </c>
    </row>
    <row r="26" spans="1:9" ht="42.75" customHeight="1" x14ac:dyDescent="0.2">
      <c r="A26" s="42" t="s">
        <v>43</v>
      </c>
      <c r="B26" s="43"/>
      <c r="C26" s="43"/>
      <c r="D26" s="43"/>
      <c r="E26" s="43"/>
      <c r="F26" s="44"/>
      <c r="G26" s="34"/>
      <c r="H26" s="36">
        <f>SUM(H9:H25)</f>
        <v>100000</v>
      </c>
      <c r="I26" s="37"/>
    </row>
  </sheetData>
  <sheetProtection algorithmName="SHA-512" hashValue="iRyCzunL7CpcA7mtcKpzN5liB/aeEuBYyuuzMrtD7ObQaPr2vwED7reRIOHzaPdFBDGNPek0kjuPpomY2Hf+ug==" saltValue="2JKf1DHktQd+Wv0G90eItg==" spinCount="100000" sheet="1" objects="1" scenarios="1" selectLockedCells="1"/>
  <protectedRanges>
    <protectedRange algorithmName="SHA-512" hashValue="PWA1TxesJenWLCExQvqqwSRehMIK4vK8wKNgq27fPf/XY2wSSq6EBixSeqAYQPTQJi8VUi3jQD3swEhciiWlGw==" saltValue="x5XSXMHO+XMq4ss+ykE6xA==" spinCount="100000" sqref="F9:F24" name="מחירי סעיפים"/>
  </protectedRanges>
  <mergeCells count="2">
    <mergeCell ref="C3:I3"/>
    <mergeCell ref="A26:F26"/>
  </mergeCells>
  <pageMargins left="0.19444444444444445" right="0.59722222222222221" top="0.94444444444444442" bottom="0.47222222222222221" header="0.5" footer="0.5"/>
  <pageSetup paperSize="9" orientation="landscape" r:id="rId1"/>
  <headerFooter>
    <oddHeader>&amp;L עמוד &amp;P מתוך &amp;N&amp;Rמכרז מס.080008420A בל"מ מס.2005716378</oddHeader>
  </headerFooter>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B1F79-CA0B-4ADF-BA12-50C561C35C08}">
  <dimension ref="B3:N15"/>
  <sheetViews>
    <sheetView showGridLines="0" rightToLeft="1" workbookViewId="0">
      <selection activeCell="H11" sqref="H11"/>
    </sheetView>
  </sheetViews>
  <sheetFormatPr defaultRowHeight="14.25" x14ac:dyDescent="0.2"/>
  <cols>
    <col min="7" max="7" width="16.125" customWidth="1"/>
    <col min="8" max="8" width="20.125" customWidth="1"/>
  </cols>
  <sheetData>
    <row r="3" spans="2:14" ht="15" x14ac:dyDescent="0.25">
      <c r="B3" s="16"/>
      <c r="C3" s="18" t="s">
        <v>22</v>
      </c>
      <c r="D3" s="17"/>
      <c r="E3" s="17"/>
      <c r="F3" s="17"/>
      <c r="G3" s="17"/>
      <c r="H3" s="17"/>
      <c r="I3" s="17"/>
      <c r="J3" s="17"/>
      <c r="K3" s="17"/>
      <c r="L3" s="17"/>
      <c r="M3" s="17"/>
      <c r="N3" s="19"/>
    </row>
    <row r="5" spans="2:14" ht="15" x14ac:dyDescent="0.25">
      <c r="B5" s="16"/>
      <c r="C5" s="17"/>
      <c r="D5" s="17"/>
      <c r="E5" s="17"/>
      <c r="F5" s="17"/>
      <c r="G5" s="17"/>
      <c r="H5" s="18" t="s">
        <v>31</v>
      </c>
      <c r="I5" s="17"/>
      <c r="J5" s="17"/>
      <c r="K5" s="17"/>
      <c r="L5" s="17"/>
      <c r="M5" s="17"/>
      <c r="N5" s="19"/>
    </row>
    <row r="7" spans="2:14" ht="15" x14ac:dyDescent="0.25">
      <c r="G7" s="22" t="s">
        <v>32</v>
      </c>
      <c r="H7" s="38">
        <f>'כתב כמויות'!H26</f>
        <v>100000</v>
      </c>
    </row>
    <row r="9" spans="2:14" ht="25.5" customHeight="1" thickBot="1" x14ac:dyDescent="0.3">
      <c r="G9" s="12" t="s">
        <v>35</v>
      </c>
      <c r="H9" s="39"/>
    </row>
    <row r="10" spans="2:14" ht="24.75" customHeight="1" thickBot="1" x14ac:dyDescent="0.3">
      <c r="G10" s="12" t="s">
        <v>33</v>
      </c>
      <c r="H10" s="40"/>
    </row>
    <row r="11" spans="2:14" ht="25.5" customHeight="1" thickBot="1" x14ac:dyDescent="0.3">
      <c r="G11" s="12" t="s">
        <v>34</v>
      </c>
      <c r="H11" s="40"/>
    </row>
    <row r="14" spans="2:14" ht="15.75" thickBot="1" x14ac:dyDescent="0.3">
      <c r="G14" s="21" t="s">
        <v>36</v>
      </c>
    </row>
    <row r="15" spans="2:14" ht="15.75" thickTop="1" x14ac:dyDescent="0.25">
      <c r="G15" s="12" t="s">
        <v>37</v>
      </c>
      <c r="H15" s="12"/>
      <c r="I15" s="12"/>
      <c r="J15" s="12"/>
      <c r="K15" s="12"/>
    </row>
  </sheetData>
  <sheetProtection algorithmName="SHA-512" hashValue="IcZMwbASVRnBQdQ642EJX6ztbo5g71m1M1NDS8h+xCPmiChRpk0zTGglxm9fNRoMqJJaGwUnHKOHdU5ypMCNAA==" saltValue="C3xQ7xsA8obEqNis4GsNfg==" spinCount="100000" sheet="1" objects="1" scenarios="1" selectLockedCells="1"/>
  <protectedRanges>
    <protectedRange algorithmName="SHA-512" hashValue="UUUIguAQewBraJFBCIq5z9WC0wHe11eg44L41XPe+cgTDmem5Q7bIpJDzfMrT/YuQDoOdbJlPA2agsZtRCUM3w==" saltValue="nBucabOYfD+Xebr/VszeyA==" spinCount="100000" sqref="H9:H11" name="חתימה על הסיכום"/>
  </protectedRanges>
  <pageMargins left="0.7" right="0.7" top="0.75" bottom="0.75" header="0.3" footer="0.3"/>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גליונות עבודה</vt:lpstr>
      </vt:variant>
      <vt:variant>
        <vt:i4>3</vt:i4>
      </vt:variant>
      <vt:variant>
        <vt:lpstr>טווחים בעלי שם</vt:lpstr>
      </vt:variant>
      <vt:variant>
        <vt:i4>1</vt:i4>
      </vt:variant>
    </vt:vector>
  </HeadingPairs>
  <TitlesOfParts>
    <vt:vector size="4" baseType="lpstr">
      <vt:lpstr>הקדמה</vt:lpstr>
      <vt:lpstr>כתב כמויות</vt:lpstr>
      <vt:lpstr>סיכום</vt:lpstr>
      <vt:lpstr>'כתב כמויות'!WPrint_TitlesW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זהבי ידידיה</cp:lastModifiedBy>
  <dcterms:created xsi:type="dcterms:W3CDTF">2026-10-14T07:09:36Z</dcterms:created>
  <dcterms:modified xsi:type="dcterms:W3CDTF">2026-10-14T12:24:33Z</dcterms:modified>
</cp:coreProperties>
</file>